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Поставка крупногабаритных контейнеров_29.10.2025\56_25\"/>
    </mc:Choice>
  </mc:AlternateContent>
  <xr:revisionPtr revIDLastSave="0" documentId="13_ncr:1_{9D563C53-87C4-46DA-AF55-B67B08BD6C81}" xr6:coauthVersionLast="45" xr6:coauthVersionMax="47" xr10:uidLastSave="{00000000-0000-0000-0000-000000000000}"/>
  <bookViews>
    <workbookView xWindow="-28036" yWindow="-3415" windowWidth="28145" windowHeight="15219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НМЦД'!$A$1:$K$21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E10" i="2"/>
  <c r="D10" i="2"/>
  <c r="F9" i="2" l="1"/>
  <c r="E9" i="2"/>
  <c r="D9" i="2"/>
  <c r="I12" i="2"/>
  <c r="I10" i="2" s="1"/>
  <c r="H12" i="2"/>
  <c r="G12" i="2" l="1"/>
  <c r="K12" i="2"/>
  <c r="I9" i="2"/>
  <c r="K16" i="2" l="1"/>
  <c r="K14" i="2" s="1"/>
  <c r="K10" i="2"/>
  <c r="K9" i="2"/>
  <c r="K13" i="2" l="1"/>
</calcChain>
</file>

<file path=xl/sharedStrings.xml><?xml version="1.0" encoding="utf-8"?>
<sst xmlns="http://schemas.openxmlformats.org/spreadsheetml/2006/main" count="96" uniqueCount="33">
  <si>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</si>
  <si>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</si>
  <si>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</si>
  <si>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</si>
  <si>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</si>
  <si>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</si>
  <si>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</si>
  <si>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</si>
  <si>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</si>
  <si>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</si>
  <si>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</si>
  <si>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</si>
  <si>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Цена за единицу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</si>
  <si>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</si>
  <si>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</si>
  <si>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</si>
  <si>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</si>
  <si>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</si>
  <si>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Ценовые предложения</t>
  </si>
  <si>
    <t>Количество</t>
  </si>
  <si>
    <t>Стоимость</t>
  </si>
  <si>
    <t>Цена за единицу без учета налога на добавленную стоимость</t>
  </si>
  <si>
    <t>Цена за единицу с учетом налога на добавленную стоимость</t>
  </si>
  <si>
    <t>Итого начальная (максимальная) цена договора (цена лота), начальная цена единицы, начальная сумма цен единиц без учета налога на добавленную стоимость</t>
  </si>
  <si>
    <t>Итого начальная максимальная) цена договора (цена лота), начальная цена единицы, начальная сумма цен единиц с учетом налога на добавленную стоимость</t>
  </si>
  <si>
    <t>шт.</t>
  </si>
  <si>
    <t>Способ определения поставщика (подрядчика, исполнителя) - запрос предложений</t>
  </si>
  <si>
    <t>Расчет начальной (максимальной) цены договора 
на поставку крупногабаритных контейнеров</t>
  </si>
  <si>
    <t>Поставка крупногабаритных контейнеров</t>
  </si>
  <si>
    <t>Начальник управления развития и логистики складского комплекса</t>
  </si>
  <si>
    <t>И.М. Боташев</t>
  </si>
  <si>
    <t>Начальная (максимальная) цена договора составляет 6 237 999,90 (Шесть миллионов двести тридцать семь тысяч девятьсот девяносто девять) рублей 90 копеек, в т.ч. НДС 22%.</t>
  </si>
  <si>
    <t xml:space="preserve">Дата составления таблицы "19" декабря 2025 г.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</si>
</sst>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6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3" fillId="0" borderId="0"/>
    <xf numFmtId="0" fontId="3" fillId="0" borderId="0"/>
    <xf numFmtId="0" fontId="8" fillId="0" borderId="0"/>
    <xf numFmtId="0" fontId="2" fillId="0" borderId="0"/>
  </cellStyleXfs>
  <cellXfs count="58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4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4" fontId="10" fillId="2" borderId="7" xfId="0" applyNumberFormat="1" applyFont="1" applyFill="1" applyBorder="1" applyAlignment="1">
      <alignment horizontal="center" vertical="center"/>
    </xf>
    <xf numFmtId="10" fontId="15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9" fontId="15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4" fontId="1" fillId="0" borderId="0" xfId="0" applyNumberFormat="1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4" fontId="12" fillId="2" borderId="7" xfId="0" applyNumberFormat="1" applyFont="1" applyFill="1" applyBorder="1" applyAlignment="1">
      <alignment horizontal="center" vertical="center"/>
    </xf>
    <xf numFmtId="166" fontId="10" fillId="0" borderId="0" xfId="6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" fontId="14" fillId="0" borderId="2" xfId="4" applyNumberFormat="1" applyFont="1" applyBorder="1" applyAlignment="1">
      <alignment horizontal="center" vertical="center" wrapText="1"/>
    </xf>
    <xf numFmtId="1" fontId="14" fillId="0" borderId="4" xfId="4" applyNumberFormat="1" applyFont="1" applyBorder="1" applyAlignment="1">
      <alignment horizontal="center" vertical="center" wrapText="1"/>
    </xf>
    <xf numFmtId="1" fontId="14" fillId="0" borderId="6" xfId="4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M23"/>
  <sheetViews>
    <sheetView tabSelected="1" view="pageBreakPreview" zoomScale="90" zoomScaleNormal="90" zoomScaleSheetLayoutView="90" workbookViewId="0">
      <selection activeCell="B24" sqref="B24"/>
    </sheetView>
  </sheetViews>
  <sheetFormatPr defaultColWidth="9.09765625" defaultRowHeight="15.3" x14ac:dyDescent="0.3"/>
  <cols>
    <col min="1" max="1" width="35.59765625" style="1" customWidth="1"/>
    <col min="2" max="2" width="32.3984375" style="1" customWidth="1"/>
    <col min="3" max="3" width="15.8984375" style="1" customWidth="1"/>
    <col min="4" max="4" width="22.3984375" style="1" customWidth="1"/>
    <col min="5" max="5" width="23" style="1" customWidth="1"/>
    <col min="6" max="7" width="22.3984375" style="1" customWidth="1"/>
    <col min="8" max="8" width="37.3984375" style="1" customWidth="1"/>
    <col min="9" max="9" width="20.3984375" style="14" customWidth="1"/>
    <col min="10" max="10" width="16.3984375" style="1" customWidth="1"/>
    <col min="11" max="11" width="22.09765625" style="1" customWidth="1"/>
    <col min="12" max="12" width="14" style="1" bestFit="1" customWidth="1"/>
    <col min="13" max="13" width="11.8984375" style="1" customWidth="1"/>
    <col min="14" max="16384" width="9.09765625" style="1"/>
  </cols>
  <sheetData>
    <row r="1" spans="1:12" ht="24.85" customHeight="1" x14ac:dyDescent="0.3">
      <c r="G1" s="36" t="s">
        <v>16</v>
      </c>
      <c r="H1" s="36"/>
      <c r="I1" s="36"/>
      <c r="J1" s="36"/>
      <c r="K1" s="36"/>
    </row>
    <row r="2" spans="1:12" ht="39" customHeight="1" x14ac:dyDescent="0.3">
      <c r="A2" s="37" t="s">
        <v>27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2" ht="51" customHeight="1" x14ac:dyDescent="0.3">
      <c r="G3" s="54" t="s">
        <v>26</v>
      </c>
      <c r="H3" s="54"/>
      <c r="I3" s="54"/>
      <c r="J3" s="54"/>
      <c r="K3" s="54"/>
    </row>
    <row r="4" spans="1:12" ht="37.5" customHeight="1" x14ac:dyDescent="0.3">
      <c r="A4" s="33" t="s">
        <v>7</v>
      </c>
      <c r="B4" s="33" t="s">
        <v>0</v>
      </c>
      <c r="C4" s="33" t="s">
        <v>1</v>
      </c>
      <c r="D4" s="47" t="s">
        <v>18</v>
      </c>
      <c r="E4" s="48"/>
      <c r="F4" s="49"/>
      <c r="G4" s="50" t="s">
        <v>9</v>
      </c>
      <c r="H4" s="51"/>
      <c r="I4" s="8" t="s">
        <v>12</v>
      </c>
      <c r="J4" s="33" t="s">
        <v>19</v>
      </c>
      <c r="K4" s="33" t="s">
        <v>20</v>
      </c>
    </row>
    <row r="5" spans="1:12" ht="15.85" customHeight="1" x14ac:dyDescent="0.3">
      <c r="A5" s="34"/>
      <c r="B5" s="34"/>
      <c r="C5" s="34"/>
      <c r="D5" s="41" t="s">
        <v>2</v>
      </c>
      <c r="E5" s="42"/>
      <c r="F5" s="43"/>
      <c r="G5" s="52"/>
      <c r="H5" s="53"/>
      <c r="I5" s="55" t="s">
        <v>4</v>
      </c>
      <c r="J5" s="34"/>
      <c r="K5" s="34"/>
    </row>
    <row r="6" spans="1:12" ht="32.35" customHeight="1" x14ac:dyDescent="0.3">
      <c r="A6" s="34"/>
      <c r="B6" s="34"/>
      <c r="C6" s="34"/>
      <c r="D6" s="44"/>
      <c r="E6" s="45"/>
      <c r="F6" s="46"/>
      <c r="G6" s="33" t="s">
        <v>3</v>
      </c>
      <c r="H6" s="33" t="s">
        <v>17</v>
      </c>
      <c r="I6" s="56"/>
      <c r="J6" s="34"/>
      <c r="K6" s="34"/>
    </row>
    <row r="7" spans="1:12" ht="24" customHeight="1" x14ac:dyDescent="0.3">
      <c r="A7" s="35"/>
      <c r="B7" s="35"/>
      <c r="C7" s="35"/>
      <c r="D7" s="18" t="s">
        <v>13</v>
      </c>
      <c r="E7" s="18" t="s">
        <v>14</v>
      </c>
      <c r="F7" s="18" t="s">
        <v>15</v>
      </c>
      <c r="G7" s="35"/>
      <c r="H7" s="35"/>
      <c r="I7" s="57"/>
      <c r="J7" s="35"/>
      <c r="K7" s="35"/>
    </row>
    <row r="8" spans="1:12" ht="18" x14ac:dyDescent="0.3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18">
        <v>9</v>
      </c>
      <c r="J8" s="18">
        <v>10</v>
      </c>
      <c r="K8" s="19">
        <v>11</v>
      </c>
    </row>
    <row r="9" spans="1:12" ht="56.35" customHeight="1" x14ac:dyDescent="0.3">
      <c r="A9" s="2" t="s">
        <v>21</v>
      </c>
      <c r="B9" s="38" t="s">
        <v>28</v>
      </c>
      <c r="C9" s="33" t="s">
        <v>25</v>
      </c>
      <c r="D9" s="3">
        <f>D12-D10</f>
        <v>190819.67213114753</v>
      </c>
      <c r="E9" s="3">
        <f>E12-E10</f>
        <v>159016.39344262297</v>
      </c>
      <c r="F9" s="3">
        <f>F12-F10</f>
        <v>161475.40983606558</v>
      </c>
      <c r="G9" s="17" t="s">
        <v>11</v>
      </c>
      <c r="H9" s="17" t="s">
        <v>11</v>
      </c>
      <c r="I9" s="4">
        <f>ROUND((D9+E9+F9)/3,2)</f>
        <v>170437.16</v>
      </c>
      <c r="J9" s="20" t="s">
        <v>11</v>
      </c>
      <c r="K9" s="3">
        <f t="shared" ref="K9" si="0">K12-K10</f>
        <v>5113114.6721311472</v>
      </c>
    </row>
    <row r="10" spans="1:12" ht="54" x14ac:dyDescent="0.3">
      <c r="A10" s="2" t="s">
        <v>8</v>
      </c>
      <c r="B10" s="39"/>
      <c r="C10" s="34"/>
      <c r="D10" s="27">
        <f>D12*D11/(100%+D11)</f>
        <v>41980.327868852459</v>
      </c>
      <c r="E10" s="27">
        <f>E12*E11/(100%+E11)</f>
        <v>34983.606557377047</v>
      </c>
      <c r="F10" s="27">
        <f>F12*F11/(100%+F11)</f>
        <v>35524.59016393443</v>
      </c>
      <c r="G10" s="17" t="s">
        <v>11</v>
      </c>
      <c r="H10" s="17" t="s">
        <v>11</v>
      </c>
      <c r="I10" s="27">
        <f>I12*I11/(100%+I11)</f>
        <v>37496.174262295077</v>
      </c>
      <c r="J10" s="17" t="s">
        <v>11</v>
      </c>
      <c r="K10" s="27">
        <f>K12*K11/(100%+K11)</f>
        <v>1124885.2278688524</v>
      </c>
    </row>
    <row r="11" spans="1:12" ht="36" x14ac:dyDescent="0.3">
      <c r="A11" s="2" t="s">
        <v>10</v>
      </c>
      <c r="B11" s="39"/>
      <c r="C11" s="34"/>
      <c r="D11" s="21">
        <v>0.22</v>
      </c>
      <c r="E11" s="21">
        <v>0.22</v>
      </c>
      <c r="F11" s="21">
        <v>0.22</v>
      </c>
      <c r="G11" s="17" t="s">
        <v>11</v>
      </c>
      <c r="H11" s="17" t="s">
        <v>11</v>
      </c>
      <c r="I11" s="21">
        <v>0.22</v>
      </c>
      <c r="J11" s="17" t="s">
        <v>11</v>
      </c>
      <c r="K11" s="21">
        <v>0.22</v>
      </c>
    </row>
    <row r="12" spans="1:12" ht="54" x14ac:dyDescent="0.3">
      <c r="A12" s="2" t="s">
        <v>22</v>
      </c>
      <c r="B12" s="40"/>
      <c r="C12" s="35"/>
      <c r="D12" s="22">
        <v>232800</v>
      </c>
      <c r="E12" s="22">
        <v>194000</v>
      </c>
      <c r="F12" s="22">
        <v>197000</v>
      </c>
      <c r="G12" s="7">
        <f>_xlfn.STDEV.S(D12,E12,F12)/I12*100</f>
        <v>10.381857478107822</v>
      </c>
      <c r="H12" s="15">
        <f>(MAX(D12:F12)*100/MIN(D12:F12))-100</f>
        <v>20</v>
      </c>
      <c r="I12" s="5">
        <f>ROUND((D12+E12+F12)/3,2)</f>
        <v>207933.33</v>
      </c>
      <c r="J12" s="20">
        <v>30</v>
      </c>
      <c r="K12" s="5">
        <f>I12*J12</f>
        <v>6237999.8999999994</v>
      </c>
    </row>
    <row r="13" spans="1:12" s="23" customFormat="1" ht="167.35" customHeight="1" x14ac:dyDescent="0.3">
      <c r="A13" s="2" t="s">
        <v>23</v>
      </c>
      <c r="B13" s="17" t="s">
        <v>11</v>
      </c>
      <c r="C13" s="17" t="s">
        <v>11</v>
      </c>
      <c r="D13" s="17" t="s">
        <v>11</v>
      </c>
      <c r="E13" s="17" t="s">
        <v>11</v>
      </c>
      <c r="F13" s="17" t="s">
        <v>11</v>
      </c>
      <c r="G13" s="17" t="s">
        <v>11</v>
      </c>
      <c r="H13" s="17" t="s">
        <v>11</v>
      </c>
      <c r="I13" s="17" t="s">
        <v>11</v>
      </c>
      <c r="J13" s="17" t="s">
        <v>11</v>
      </c>
      <c r="K13" s="3">
        <f>K16-K14</f>
        <v>5113114.6721311472</v>
      </c>
    </row>
    <row r="14" spans="1:12" s="23" customFormat="1" ht="66" customHeight="1" x14ac:dyDescent="0.3">
      <c r="A14" s="2" t="s">
        <v>8</v>
      </c>
      <c r="B14" s="17" t="s">
        <v>11</v>
      </c>
      <c r="C14" s="17" t="s">
        <v>11</v>
      </c>
      <c r="D14" s="17" t="s">
        <v>11</v>
      </c>
      <c r="E14" s="17" t="s">
        <v>11</v>
      </c>
      <c r="F14" s="17" t="s">
        <v>11</v>
      </c>
      <c r="G14" s="17" t="s">
        <v>11</v>
      </c>
      <c r="H14" s="17" t="s">
        <v>11</v>
      </c>
      <c r="I14" s="17" t="s">
        <v>11</v>
      </c>
      <c r="J14" s="17" t="s">
        <v>11</v>
      </c>
      <c r="K14" s="27">
        <f>K16*K15/(100%+K15)</f>
        <v>1124885.2278688524</v>
      </c>
    </row>
    <row r="15" spans="1:12" s="23" customFormat="1" ht="50.35" customHeight="1" x14ac:dyDescent="0.3">
      <c r="A15" s="2" t="s">
        <v>10</v>
      </c>
      <c r="B15" s="17" t="s">
        <v>11</v>
      </c>
      <c r="C15" s="17" t="s">
        <v>11</v>
      </c>
      <c r="D15" s="6" t="s">
        <v>11</v>
      </c>
      <c r="E15" s="6" t="s">
        <v>11</v>
      </c>
      <c r="F15" s="6" t="s">
        <v>11</v>
      </c>
      <c r="G15" s="17" t="s">
        <v>11</v>
      </c>
      <c r="H15" s="17" t="s">
        <v>11</v>
      </c>
      <c r="I15" s="17" t="s">
        <v>11</v>
      </c>
      <c r="J15" s="17" t="s">
        <v>11</v>
      </c>
      <c r="K15" s="21">
        <v>0.22</v>
      </c>
    </row>
    <row r="16" spans="1:12" s="23" customFormat="1" ht="155.35" customHeight="1" x14ac:dyDescent="0.3">
      <c r="A16" s="2" t="s">
        <v>24</v>
      </c>
      <c r="B16" s="17" t="s">
        <v>11</v>
      </c>
      <c r="C16" s="17" t="s">
        <v>11</v>
      </c>
      <c r="D16" s="17" t="s">
        <v>11</v>
      </c>
      <c r="E16" s="17" t="s">
        <v>11</v>
      </c>
      <c r="F16" s="17" t="s">
        <v>11</v>
      </c>
      <c r="G16" s="17" t="s">
        <v>11</v>
      </c>
      <c r="H16" s="17" t="s">
        <v>11</v>
      </c>
      <c r="I16" s="17" t="s">
        <v>11</v>
      </c>
      <c r="J16" s="17" t="s">
        <v>11</v>
      </c>
      <c r="K16" s="3">
        <f>SUMIF(A9:A18,"Цена за единицу с учетом налога на добавленную стоимость",K9:K18)</f>
        <v>6237999.8999999994</v>
      </c>
      <c r="L16" s="24"/>
    </row>
    <row r="17" spans="1:13" ht="30" customHeight="1" x14ac:dyDescent="0.3">
      <c r="A17" s="25" t="s">
        <v>5</v>
      </c>
      <c r="B17" s="8" t="s">
        <v>11</v>
      </c>
      <c r="C17" s="8" t="s">
        <v>11</v>
      </c>
      <c r="D17" s="16">
        <v>45952</v>
      </c>
      <c r="E17" s="16">
        <v>45952</v>
      </c>
      <c r="F17" s="16">
        <v>45952</v>
      </c>
      <c r="G17" s="17" t="s">
        <v>11</v>
      </c>
      <c r="H17" s="17" t="s">
        <v>11</v>
      </c>
      <c r="I17" s="4" t="s">
        <v>11</v>
      </c>
      <c r="J17" s="26" t="s">
        <v>11</v>
      </c>
      <c r="K17" s="17" t="s">
        <v>11</v>
      </c>
    </row>
    <row r="18" spans="1:13" ht="33" customHeight="1" x14ac:dyDescent="0.3">
      <c r="A18" s="25" t="s">
        <v>6</v>
      </c>
      <c r="B18" s="17" t="s">
        <v>11</v>
      </c>
      <c r="C18" s="17" t="s">
        <v>11</v>
      </c>
      <c r="D18" s="17" t="s">
        <v>11</v>
      </c>
      <c r="E18" s="17" t="s">
        <v>11</v>
      </c>
      <c r="F18" s="17" t="s">
        <v>11</v>
      </c>
      <c r="G18" s="17" t="s">
        <v>11</v>
      </c>
      <c r="H18" s="17" t="s">
        <v>11</v>
      </c>
      <c r="I18" s="17" t="s">
        <v>11</v>
      </c>
      <c r="J18" s="17" t="s">
        <v>11</v>
      </c>
      <c r="K18" s="17" t="s">
        <v>11</v>
      </c>
    </row>
    <row r="19" spans="1:13" ht="31.5" customHeight="1" x14ac:dyDescent="0.3">
      <c r="A19" s="30" t="s">
        <v>31</v>
      </c>
      <c r="B19" s="30"/>
      <c r="C19" s="30"/>
      <c r="D19" s="30"/>
      <c r="E19" s="30"/>
      <c r="F19" s="30"/>
      <c r="G19" s="30"/>
      <c r="H19" s="30"/>
      <c r="I19" s="30"/>
      <c r="J19" s="30"/>
      <c r="K19" s="31"/>
    </row>
    <row r="20" spans="1:13" ht="24.85" customHeight="1" x14ac:dyDescent="0.35">
      <c r="A20" s="29" t="s">
        <v>29</v>
      </c>
      <c r="B20" s="29"/>
      <c r="C20" s="29"/>
      <c r="D20" s="29"/>
      <c r="E20" s="29"/>
      <c r="F20" s="29"/>
      <c r="G20" s="29"/>
      <c r="H20" s="32" t="s">
        <v>30</v>
      </c>
      <c r="I20" s="32"/>
      <c r="L20" s="9"/>
      <c r="M20" s="9"/>
    </row>
    <row r="21" spans="1:13" ht="27.85" customHeight="1" x14ac:dyDescent="0.35">
      <c r="A21" s="28" t="s">
        <v>32</v>
      </c>
      <c r="B21" s="28"/>
      <c r="C21" s="28"/>
      <c r="D21" s="28"/>
      <c r="E21" s="28"/>
      <c r="F21" s="28"/>
      <c r="G21" s="28"/>
      <c r="H21" s="10"/>
      <c r="I21" s="10"/>
      <c r="J21" s="11"/>
      <c r="K21" s="11"/>
    </row>
    <row r="23" spans="1:13" x14ac:dyDescent="0.3">
      <c r="A23" s="12"/>
      <c r="D23" s="13"/>
    </row>
  </sheetData>
  <mergeCells count="20">
    <mergeCell ref="G1:K1"/>
    <mergeCell ref="A2:K2"/>
    <mergeCell ref="B9:B12"/>
    <mergeCell ref="D5:F6"/>
    <mergeCell ref="D4:F4"/>
    <mergeCell ref="G4:H5"/>
    <mergeCell ref="G3:K3"/>
    <mergeCell ref="A4:A7"/>
    <mergeCell ref="B4:B7"/>
    <mergeCell ref="K4:K7"/>
    <mergeCell ref="C4:C7"/>
    <mergeCell ref="G6:G7"/>
    <mergeCell ref="H6:H7"/>
    <mergeCell ref="I5:I7"/>
    <mergeCell ref="J4:J7"/>
    <mergeCell ref="A21:G21"/>
    <mergeCell ref="A20:G20"/>
    <mergeCell ref="A19:K19"/>
    <mergeCell ref="H20:I20"/>
    <mergeCell ref="C9:C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2025-09-16T07:20:16Z</cp:lastPrinted>
  <dcterms:created xsi:type="dcterms:W3CDTF">2015-08-07T14:00:00Z</dcterms:created>
  <dcterms:modified xsi:type="dcterms:W3CDTF">2025-12-19T14:59:06Z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